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Documents\AGLS\Spreadsheets\"/>
    </mc:Choice>
  </mc:AlternateContent>
  <xr:revisionPtr revIDLastSave="0" documentId="13_ncr:1_{F8C48E15-1476-4BB8-8466-251A44466B80}" xr6:coauthVersionLast="47" xr6:coauthVersionMax="47" xr10:uidLastSave="{00000000-0000-0000-0000-000000000000}"/>
  <bookViews>
    <workbookView xWindow="-108" yWindow="-108" windowWidth="23256" windowHeight="12456" xr2:uid="{C95B51C3-97B8-4737-84EE-9FDE85A8EEF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H23" i="1"/>
  <c r="H25" i="1" s="1"/>
  <c r="B23" i="1"/>
  <c r="B25" i="1" s="1"/>
  <c r="I22" i="1"/>
  <c r="J22" i="1" s="1"/>
  <c r="I21" i="1"/>
  <c r="J21" i="1" s="1"/>
  <c r="C22" i="1"/>
  <c r="D22" i="1" s="1"/>
  <c r="C21" i="1"/>
  <c r="D21" i="1" s="1"/>
  <c r="H8" i="1"/>
  <c r="H9" i="1" s="1"/>
  <c r="H10" i="1" s="1"/>
  <c r="J7" i="1"/>
  <c r="I7" i="1"/>
  <c r="J5" i="1"/>
  <c r="I5" i="1"/>
  <c r="J4" i="1"/>
  <c r="I4" i="1"/>
  <c r="H4" i="1"/>
  <c r="C7" i="1"/>
  <c r="C5" i="1"/>
  <c r="C4" i="1"/>
  <c r="D7" i="1"/>
  <c r="D5" i="1"/>
  <c r="D4" i="1"/>
  <c r="B4" i="1"/>
  <c r="B8" i="1"/>
  <c r="B9" i="1" s="1"/>
  <c r="B10" i="1" s="1"/>
  <c r="J23" i="1" l="1"/>
  <c r="J25" i="1" s="1"/>
  <c r="D23" i="1"/>
  <c r="D25" i="1" s="1"/>
  <c r="I23" i="1"/>
  <c r="I25" i="1" s="1"/>
  <c r="C23" i="1"/>
  <c r="C25" i="1" s="1"/>
  <c r="B30" i="1"/>
  <c r="C24" i="1"/>
  <c r="C8" i="1"/>
  <c r="C9" i="1" s="1"/>
  <c r="C10" i="1" s="1"/>
  <c r="C16" i="1" s="1"/>
  <c r="C17" i="1" s="1"/>
  <c r="C18" i="1" s="1"/>
  <c r="I8" i="1"/>
  <c r="I9" i="1" s="1"/>
  <c r="I10" i="1" s="1"/>
  <c r="I16" i="1" s="1"/>
  <c r="I17" i="1" s="1"/>
  <c r="I18" i="1" s="1"/>
  <c r="I24" i="1" s="1"/>
  <c r="J8" i="1"/>
  <c r="J9" i="1" s="1"/>
  <c r="J10" i="1" s="1"/>
  <c r="J16" i="1" s="1"/>
  <c r="J17" i="1" s="1"/>
  <c r="J18" i="1" s="1"/>
  <c r="J24" i="1" s="1"/>
  <c r="H16" i="1"/>
  <c r="H17" i="1" s="1"/>
  <c r="H18" i="1" s="1"/>
  <c r="H24" i="1" s="1"/>
  <c r="H12" i="1"/>
  <c r="H13" i="1" s="1"/>
  <c r="C12" i="1"/>
  <c r="C13" i="1"/>
  <c r="C19" i="1" s="1"/>
  <c r="D8" i="1"/>
  <c r="D9" i="1" s="1"/>
  <c r="D10" i="1" s="1"/>
  <c r="D16" i="1" s="1"/>
  <c r="D17" i="1" s="1"/>
  <c r="D18" i="1" s="1"/>
  <c r="D24" i="1" s="1"/>
  <c r="B12" i="1"/>
  <c r="B13" i="1" s="1"/>
  <c r="B14" i="1" s="1"/>
  <c r="B16" i="1"/>
  <c r="B17" i="1" s="1"/>
  <c r="B18" i="1" s="1"/>
  <c r="B24" i="1" s="1"/>
  <c r="I12" i="1" l="1"/>
  <c r="I13" i="1" s="1"/>
  <c r="I19" i="1" s="1"/>
  <c r="J12" i="1"/>
  <c r="J13" i="1" s="1"/>
  <c r="J14" i="1" s="1"/>
  <c r="H19" i="1"/>
  <c r="H14" i="1"/>
  <c r="C14" i="1"/>
  <c r="D12" i="1"/>
  <c r="D13" i="1" s="1"/>
  <c r="D14" i="1" s="1"/>
  <c r="B19" i="1"/>
  <c r="I14" i="1" l="1"/>
  <c r="J19" i="1"/>
  <c r="D19" i="1"/>
</calcChain>
</file>

<file path=xl/sharedStrings.xml><?xml version="1.0" encoding="utf-8"?>
<sst xmlns="http://schemas.openxmlformats.org/spreadsheetml/2006/main" count="91" uniqueCount="43">
  <si>
    <t>In weight</t>
  </si>
  <si>
    <t>In date</t>
  </si>
  <si>
    <t>Target ADG</t>
  </si>
  <si>
    <t>Out weight</t>
  </si>
  <si>
    <t>Out date</t>
  </si>
  <si>
    <t>Days on pasture</t>
  </si>
  <si>
    <t>Weight gain</t>
  </si>
  <si>
    <t>Purchase price</t>
  </si>
  <si>
    <t>Sale price</t>
  </si>
  <si>
    <t>Per head value</t>
  </si>
  <si>
    <t>Added value</t>
  </si>
  <si>
    <t>Value of gain</t>
  </si>
  <si>
    <t>Per head cost</t>
  </si>
  <si>
    <t>Mean weight</t>
  </si>
  <si>
    <t>AU equvalent</t>
  </si>
  <si>
    <t>Value per AUD consumed</t>
  </si>
  <si>
    <t>lbs/hd</t>
  </si>
  <si>
    <t>$/lb</t>
  </si>
  <si>
    <t>$/hd</t>
  </si>
  <si>
    <t>lbs/hd/day</t>
  </si>
  <si>
    <t>days</t>
  </si>
  <si>
    <t>AU/hd</t>
  </si>
  <si>
    <t>AUD/hd</t>
  </si>
  <si>
    <t>$/AUD</t>
  </si>
  <si>
    <t>AUD consumed/hd</t>
  </si>
  <si>
    <t>The only difference in this calculation is the ADG has been reduced as the starting weight increase. This does commonly occur as the portion of daily forage consumption used for maintenance increases as animals get bigger.</t>
  </si>
  <si>
    <t>Use this calculator to compare stocker returns based on weight, prices, and performance. Fill in all the blue font cells with your specific information. In this example, ADG is constant regardless of starting weight.</t>
  </si>
  <si>
    <t>Acres available</t>
  </si>
  <si>
    <t>Expected AUD/A yield</t>
  </si>
  <si>
    <t>Number of head carried</t>
  </si>
  <si>
    <t>acres</t>
  </si>
  <si>
    <t>AUD/acre</t>
  </si>
  <si>
    <t>head</t>
  </si>
  <si>
    <t>Total revenue</t>
  </si>
  <si>
    <t>Total AUD harvested</t>
  </si>
  <si>
    <t>AUD</t>
  </si>
  <si>
    <t>Custom grazing revenue as AUD</t>
  </si>
  <si>
    <t>AUM grazing rate</t>
  </si>
  <si>
    <t>AUD grazing rate</t>
  </si>
  <si>
    <t>Total income</t>
  </si>
  <si>
    <t>Expected $/AUM grazing charge</t>
  </si>
  <si>
    <t>$ per AUM/30 = $ per AUD</t>
  </si>
  <si>
    <t>Total AUD harvested X AUD grazing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</si>
</sst>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4"/>
      <name val="Calibri"/>
      <family val="2"/>
      <scheme val="minor"/>
    </font>
    <font>
      <i/>
      <sz val="11"/>
      <color theme="1"/>
      <name val="Calibri"/>
      <family val="2"/>
      <scheme val="minor"/>
    </font>
    <font>
      <b/>
      <sz val="12"/>
      <color rgb="FF00B050"/>
      <name val="Calibri"/>
      <family val="2"/>
      <scheme val="minor"/>
    </font>
    <font>
      <sz val="11"/>
      <color rgb="FF0070C0"/>
      <name val="Calibri"/>
      <family val="2"/>
      <scheme val="minor"/>
    </font>
    <font>
      <b/>
      <sz val="11"/>
      <color rgb="FFC00000"/>
      <name val="Calibri"/>
      <family val="2"/>
      <scheme val="minor"/>
    </font>
    <font>
      <b/>
      <i/>
      <sz val="11"/>
      <color rgb="FFC00000"/>
      <name val="Calibri"/>
      <family val="2"/>
      <scheme val="minor"/>
    </font>
    <font>
      <b/>
      <i/>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16" fontId="0" fillId="0" borderId="0" xfId="0" applyNumberFormat="1"/>
    <xf numFmtId="164" fontId="0" fillId="0" borderId="0" xfId="0" applyNumberFormat="1"/>
    <xf numFmtId="1" fontId="0" fillId="0" borderId="0" xfId="0" applyNumberFormat="1"/>
    <xf numFmtId="0" fontId="3" fillId="0" borderId="0" xfId="0" applyFont="1"/>
    <xf numFmtId="44" fontId="3" fillId="0" borderId="0" xfId="1" applyFont="1"/>
    <xf numFmtId="16" fontId="3" fillId="0" borderId="0" xfId="0" applyNumberFormat="1" applyFont="1"/>
    <xf numFmtId="0" fontId="2" fillId="0" borderId="0" xfId="0" applyFont="1" applyAlignment="1">
      <alignment horizontal="right"/>
    </xf>
    <xf numFmtId="2" fontId="3" fillId="0" borderId="0" xfId="0" applyNumberFormat="1" applyFont="1"/>
    <xf numFmtId="165" fontId="0" fillId="0" borderId="0" xfId="1" applyNumberFormat="1" applyFont="1"/>
    <xf numFmtId="165" fontId="0" fillId="0" borderId="0" xfId="0" applyNumberFormat="1"/>
    <xf numFmtId="0" fontId="4" fillId="0" borderId="0" xfId="0" applyFont="1"/>
    <xf numFmtId="2" fontId="6" fillId="0" borderId="0" xfId="0" applyNumberFormat="1" applyFont="1"/>
    <xf numFmtId="0" fontId="7" fillId="0" borderId="0" xfId="0" applyFont="1" applyAlignment="1">
      <alignment horizontal="right"/>
    </xf>
    <xf numFmtId="44" fontId="7" fillId="0" borderId="0" xfId="0" applyNumberFormat="1" applyFont="1"/>
    <xf numFmtId="0" fontId="8" fillId="0" borderId="0" xfId="0" applyFont="1"/>
    <xf numFmtId="0" fontId="7" fillId="0" borderId="0" xfId="0" applyFont="1"/>
    <xf numFmtId="44" fontId="7" fillId="0" borderId="0" xfId="1" applyFont="1"/>
    <xf numFmtId="0" fontId="5" fillId="0" borderId="0" xfId="0" applyFont="1" applyAlignment="1">
      <alignment wrapText="1"/>
    </xf>
    <xf numFmtId="2" fontId="0" fillId="0" borderId="0" xfId="0" applyNumberFormat="1"/>
    <xf numFmtId="0" fontId="6" fillId="0" borderId="0" xfId="0" applyFont="1"/>
    <xf numFmtId="1" fontId="2" fillId="0" borderId="0" xfId="0" applyNumberFormat="1" applyFont="1"/>
    <xf numFmtId="0" fontId="9" fillId="0" borderId="0" xfId="0" applyFont="1"/>
    <xf numFmtId="0" fontId="10" fillId="0" borderId="0" xfId="0" applyFont="1"/>
    <xf numFmtId="165" fontId="7" fillId="0" borderId="0" xfId="0" applyNumberFormat="1" applyFont="1"/>
    <xf numFmtId="44" fontId="0" fillId="0" borderId="0" xfId="1" applyFont="1"/>
    <xf numFmtId="165" fontId="7" fillId="0" borderId="0" xfId="1" applyNumberFormat="1" applyFont="1"/>
    <xf numFmtId="44" fontId="6" fillId="0" borderId="0" xfId="1" applyFont="1"/>
    <xf numFmtId="0" fontId="5" fillId="0" borderId="0" xfId="0" applyFont="1" applyAlignment="1">
      <alignment vertical="top" wrapText="1"/>
    </xf>
    <xf numFmtId="0" fontId="4"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1CBA-BE08-4669-B682-16DA27297EF3}">
  <dimension ref="A1:K30"/>
  <sheetViews>
    <sheetView tabSelected="1" workbookViewId="0">
      <selection activeCell="H23" sqref="H23"/>
    </sheetView>
  </sheetViews>
  <sheetFormatPr defaultRowHeight="14.4" x14ac:dyDescent="0.3"/>
  <cols>
    <col min="1" max="1" width="28.6640625" customWidth="1"/>
    <col min="2" max="2" width="13.6640625" bestFit="1" customWidth="1"/>
    <col min="3" max="3" width="10.88671875" customWidth="1"/>
    <col min="4" max="4" width="11.44140625" customWidth="1"/>
    <col min="5" max="5" width="11.21875" style="11" customWidth="1"/>
    <col min="6" max="6" width="3.44140625" style="11" customWidth="1"/>
    <col min="7" max="7" width="25.44140625" customWidth="1"/>
    <col min="8" max="9" width="11.33203125" customWidth="1"/>
    <col min="10" max="10" width="11.21875" customWidth="1"/>
    <col min="11" max="11" width="12.88671875" customWidth="1"/>
  </cols>
  <sheetData>
    <row r="1" spans="1:11" ht="66" customHeight="1" x14ac:dyDescent="0.3">
      <c r="A1" s="28" t="s">
        <v>26</v>
      </c>
      <c r="B1" s="28"/>
      <c r="C1" s="28"/>
      <c r="D1" s="28"/>
      <c r="E1" s="28"/>
      <c r="F1" s="18"/>
      <c r="G1" s="28" t="s">
        <v>25</v>
      </c>
      <c r="H1" s="28"/>
      <c r="I1" s="28"/>
      <c r="J1" s="28"/>
      <c r="K1" s="28"/>
    </row>
    <row r="2" spans="1:11" x14ac:dyDescent="0.3">
      <c r="A2" s="7" t="s">
        <v>0</v>
      </c>
      <c r="B2" s="4">
        <v>500</v>
      </c>
      <c r="C2" s="4">
        <v>600</v>
      </c>
      <c r="D2" s="4">
        <v>700</v>
      </c>
      <c r="E2" s="11" t="s">
        <v>16</v>
      </c>
      <c r="G2" s="7" t="s">
        <v>0</v>
      </c>
      <c r="H2" s="4">
        <v>500</v>
      </c>
      <c r="I2" s="4">
        <v>600</v>
      </c>
      <c r="J2" s="4">
        <v>700</v>
      </c>
      <c r="K2" s="11" t="s">
        <v>16</v>
      </c>
    </row>
    <row r="3" spans="1:11" x14ac:dyDescent="0.3">
      <c r="A3" s="7" t="s">
        <v>7</v>
      </c>
      <c r="B3" s="5">
        <v>4.2</v>
      </c>
      <c r="C3" s="5">
        <v>3.95</v>
      </c>
      <c r="D3" s="5">
        <v>3.6</v>
      </c>
      <c r="E3" s="11" t="s">
        <v>17</v>
      </c>
      <c r="G3" s="7" t="s">
        <v>7</v>
      </c>
      <c r="H3" s="5">
        <v>4.2</v>
      </c>
      <c r="I3" s="5">
        <v>3.95</v>
      </c>
      <c r="J3" s="5">
        <v>3.6</v>
      </c>
      <c r="K3" s="11" t="s">
        <v>17</v>
      </c>
    </row>
    <row r="4" spans="1:11" x14ac:dyDescent="0.3">
      <c r="A4" s="7" t="s">
        <v>12</v>
      </c>
      <c r="B4" s="9">
        <f>B2*B3</f>
        <v>2100</v>
      </c>
      <c r="C4" s="10">
        <f>C3*C2</f>
        <v>2370</v>
      </c>
      <c r="D4" s="10">
        <f>D3*D2</f>
        <v>2520</v>
      </c>
      <c r="E4" s="11" t="s">
        <v>18</v>
      </c>
      <c r="G4" s="7" t="s">
        <v>12</v>
      </c>
      <c r="H4" s="9">
        <f>H2*H3</f>
        <v>2100</v>
      </c>
      <c r="I4" s="10">
        <f>I3*I2</f>
        <v>2370</v>
      </c>
      <c r="J4" s="10">
        <f>J3*J2</f>
        <v>2520</v>
      </c>
      <c r="K4" s="11" t="s">
        <v>18</v>
      </c>
    </row>
    <row r="5" spans="1:11" x14ac:dyDescent="0.3">
      <c r="A5" s="7" t="s">
        <v>1</v>
      </c>
      <c r="B5" s="6">
        <v>45792</v>
      </c>
      <c r="C5" s="1">
        <f>B5</f>
        <v>45792</v>
      </c>
      <c r="D5" s="1">
        <f>B5</f>
        <v>45792</v>
      </c>
      <c r="G5" s="7" t="s">
        <v>1</v>
      </c>
      <c r="H5" s="6">
        <v>45792</v>
      </c>
      <c r="I5" s="1">
        <f>H5</f>
        <v>45792</v>
      </c>
      <c r="J5" s="1">
        <f>H5</f>
        <v>45792</v>
      </c>
      <c r="K5" s="11"/>
    </row>
    <row r="6" spans="1:11" x14ac:dyDescent="0.3">
      <c r="A6" s="7" t="s">
        <v>2</v>
      </c>
      <c r="B6" s="8">
        <v>1.8</v>
      </c>
      <c r="C6" s="8">
        <v>1.8</v>
      </c>
      <c r="D6" s="12">
        <v>1.8</v>
      </c>
      <c r="E6" s="11" t="s">
        <v>19</v>
      </c>
      <c r="G6" s="7" t="s">
        <v>2</v>
      </c>
      <c r="H6" s="8">
        <v>1.8</v>
      </c>
      <c r="I6" s="8">
        <v>1.7</v>
      </c>
      <c r="J6" s="12">
        <v>1.6</v>
      </c>
      <c r="K6" s="11" t="s">
        <v>19</v>
      </c>
    </row>
    <row r="7" spans="1:11" x14ac:dyDescent="0.3">
      <c r="A7" s="7" t="s">
        <v>4</v>
      </c>
      <c r="B7" s="6">
        <v>45897</v>
      </c>
      <c r="C7" s="1">
        <f>B7</f>
        <v>45897</v>
      </c>
      <c r="D7" s="1">
        <f>B7</f>
        <v>45897</v>
      </c>
      <c r="G7" s="7" t="s">
        <v>4</v>
      </c>
      <c r="H7" s="6">
        <v>45897</v>
      </c>
      <c r="I7" s="1">
        <f>H7</f>
        <v>45897</v>
      </c>
      <c r="J7" s="1">
        <f>H7</f>
        <v>45897</v>
      </c>
      <c r="K7" s="11"/>
    </row>
    <row r="8" spans="1:11" x14ac:dyDescent="0.3">
      <c r="A8" s="7" t="s">
        <v>5</v>
      </c>
      <c r="B8" s="3">
        <f>B7-B5</f>
        <v>105</v>
      </c>
      <c r="C8" s="3">
        <f>C7-C5</f>
        <v>105</v>
      </c>
      <c r="D8" s="3">
        <f>D7-D5</f>
        <v>105</v>
      </c>
      <c r="E8" s="11" t="s">
        <v>20</v>
      </c>
      <c r="G8" s="7" t="s">
        <v>5</v>
      </c>
      <c r="H8" s="3">
        <f>H7-H5</f>
        <v>105</v>
      </c>
      <c r="I8" s="3">
        <f>I7-I5</f>
        <v>105</v>
      </c>
      <c r="J8" s="3">
        <f>J7-J5</f>
        <v>105</v>
      </c>
      <c r="K8" s="11" t="s">
        <v>20</v>
      </c>
    </row>
    <row r="9" spans="1:11" x14ac:dyDescent="0.3">
      <c r="A9" s="7" t="s">
        <v>6</v>
      </c>
      <c r="B9" s="3">
        <f>B8*B6</f>
        <v>189</v>
      </c>
      <c r="C9" s="3">
        <f>C8*C6</f>
        <v>189</v>
      </c>
      <c r="D9" s="3">
        <f>D8*D6</f>
        <v>189</v>
      </c>
      <c r="E9" s="11" t="s">
        <v>16</v>
      </c>
      <c r="G9" s="7" t="s">
        <v>6</v>
      </c>
      <c r="H9" s="3">
        <f>H8*H6</f>
        <v>189</v>
      </c>
      <c r="I9" s="3">
        <f>I8*I6</f>
        <v>178.5</v>
      </c>
      <c r="J9" s="3">
        <f>J8*J6</f>
        <v>168</v>
      </c>
      <c r="K9" s="11" t="s">
        <v>16</v>
      </c>
    </row>
    <row r="10" spans="1:11" x14ac:dyDescent="0.3">
      <c r="A10" s="7" t="s">
        <v>3</v>
      </c>
      <c r="B10" s="3">
        <f>B2+B9</f>
        <v>689</v>
      </c>
      <c r="C10" s="3">
        <f>C2+C9</f>
        <v>789</v>
      </c>
      <c r="D10" s="3">
        <f>D2+D9</f>
        <v>889</v>
      </c>
      <c r="E10" s="11" t="s">
        <v>16</v>
      </c>
      <c r="G10" s="7" t="s">
        <v>3</v>
      </c>
      <c r="H10" s="3">
        <f>H2+H9</f>
        <v>689</v>
      </c>
      <c r="I10" s="3">
        <f>I2+I9</f>
        <v>778.5</v>
      </c>
      <c r="J10" s="3">
        <f>J2+J9</f>
        <v>868</v>
      </c>
      <c r="K10" s="11" t="s">
        <v>16</v>
      </c>
    </row>
    <row r="11" spans="1:11" x14ac:dyDescent="0.3">
      <c r="A11" s="7" t="s">
        <v>8</v>
      </c>
      <c r="B11" s="5">
        <v>3.7</v>
      </c>
      <c r="C11" s="5">
        <v>3.5</v>
      </c>
      <c r="D11" s="5">
        <v>3.2</v>
      </c>
      <c r="E11" s="11" t="s">
        <v>17</v>
      </c>
      <c r="G11" s="7" t="s">
        <v>8</v>
      </c>
      <c r="H11" s="5">
        <v>3.7</v>
      </c>
      <c r="I11" s="5">
        <v>3.5</v>
      </c>
      <c r="J11" s="5">
        <v>3.2</v>
      </c>
      <c r="K11" s="11" t="s">
        <v>17</v>
      </c>
    </row>
    <row r="12" spans="1:11" x14ac:dyDescent="0.3">
      <c r="A12" s="7" t="s">
        <v>9</v>
      </c>
      <c r="B12" s="9">
        <f>B11*B10</f>
        <v>2549.3000000000002</v>
      </c>
      <c r="C12" s="9">
        <f>C11*C10</f>
        <v>2761.5</v>
      </c>
      <c r="D12" s="9">
        <f>D11*D10</f>
        <v>2844.8</v>
      </c>
      <c r="E12" s="11" t="s">
        <v>18</v>
      </c>
      <c r="G12" s="7" t="s">
        <v>9</v>
      </c>
      <c r="H12" s="9">
        <f>H11*H10</f>
        <v>2549.3000000000002</v>
      </c>
      <c r="I12" s="9">
        <f>I11*I10</f>
        <v>2724.75</v>
      </c>
      <c r="J12" s="9">
        <f>J11*J10</f>
        <v>2777.6000000000004</v>
      </c>
      <c r="K12" s="11" t="s">
        <v>18</v>
      </c>
    </row>
    <row r="13" spans="1:11" x14ac:dyDescent="0.3">
      <c r="A13" s="7" t="s">
        <v>10</v>
      </c>
      <c r="B13" s="9">
        <f>B12-B4</f>
        <v>449.30000000000018</v>
      </c>
      <c r="C13" s="9">
        <f>C12-C4</f>
        <v>391.5</v>
      </c>
      <c r="D13" s="9">
        <f>D12-D4</f>
        <v>324.80000000000018</v>
      </c>
      <c r="E13" s="11" t="s">
        <v>18</v>
      </c>
      <c r="G13" s="7" t="s">
        <v>10</v>
      </c>
      <c r="H13" s="9">
        <f>H12-H4</f>
        <v>449.30000000000018</v>
      </c>
      <c r="I13" s="9">
        <f>I12-I4</f>
        <v>354.75</v>
      </c>
      <c r="J13" s="9">
        <f>J12-J4</f>
        <v>257.60000000000036</v>
      </c>
      <c r="K13" s="11" t="s">
        <v>18</v>
      </c>
    </row>
    <row r="14" spans="1:11" s="16" customFormat="1" x14ac:dyDescent="0.3">
      <c r="A14" s="13" t="s">
        <v>11</v>
      </c>
      <c r="B14" s="17">
        <f>B13/B9</f>
        <v>2.3772486772486783</v>
      </c>
      <c r="C14" s="17">
        <f>C13/C9</f>
        <v>2.0714285714285716</v>
      </c>
      <c r="D14" s="17">
        <f>D13/D9</f>
        <v>1.7185185185185194</v>
      </c>
      <c r="E14" s="15" t="s">
        <v>17</v>
      </c>
      <c r="F14" s="15"/>
      <c r="G14" s="13" t="s">
        <v>11</v>
      </c>
      <c r="H14" s="17">
        <f>H13/H9</f>
        <v>2.3772486772486783</v>
      </c>
      <c r="I14" s="17">
        <f>I13/I9</f>
        <v>1.9873949579831933</v>
      </c>
      <c r="J14" s="17">
        <f>J13/J9</f>
        <v>1.5333333333333354</v>
      </c>
      <c r="K14" s="15" t="s">
        <v>17</v>
      </c>
    </row>
    <row r="15" spans="1:11" ht="7.8" customHeight="1" x14ac:dyDescent="0.3">
      <c r="K15" s="11"/>
    </row>
    <row r="16" spans="1:11" x14ac:dyDescent="0.3">
      <c r="A16" s="7" t="s">
        <v>13</v>
      </c>
      <c r="B16" s="3">
        <f>(B2+B10)/2</f>
        <v>594.5</v>
      </c>
      <c r="C16" s="3">
        <f>(C2+C10)/2</f>
        <v>694.5</v>
      </c>
      <c r="D16" s="3">
        <f>(D2+D10)/2</f>
        <v>794.5</v>
      </c>
      <c r="E16" s="11" t="s">
        <v>16</v>
      </c>
      <c r="G16" s="7" t="s">
        <v>13</v>
      </c>
      <c r="H16" s="3">
        <f>(H2+H10)/2</f>
        <v>594.5</v>
      </c>
      <c r="I16" s="3">
        <f>(I2+I10)/2</f>
        <v>689.25</v>
      </c>
      <c r="J16" s="3">
        <f>(J2+J10)/2</f>
        <v>784</v>
      </c>
      <c r="K16" s="11" t="s">
        <v>16</v>
      </c>
    </row>
    <row r="17" spans="1:11" x14ac:dyDescent="0.3">
      <c r="A17" s="7" t="s">
        <v>14</v>
      </c>
      <c r="B17" s="19">
        <f>B16/1000</f>
        <v>0.59450000000000003</v>
      </c>
      <c r="C17" s="19">
        <f>C16/1000</f>
        <v>0.69450000000000001</v>
      </c>
      <c r="D17" s="19">
        <f>D16/1000</f>
        <v>0.79449999999999998</v>
      </c>
      <c r="E17" s="11" t="s">
        <v>21</v>
      </c>
      <c r="G17" s="7" t="s">
        <v>14</v>
      </c>
      <c r="H17" s="19">
        <f>H16/1000</f>
        <v>0.59450000000000003</v>
      </c>
      <c r="I17" s="19">
        <f>I16/1000</f>
        <v>0.68925000000000003</v>
      </c>
      <c r="J17" s="19">
        <f>J16/1000</f>
        <v>0.78400000000000003</v>
      </c>
      <c r="K17" s="11" t="s">
        <v>21</v>
      </c>
    </row>
    <row r="18" spans="1:11" x14ac:dyDescent="0.3">
      <c r="A18" s="7" t="s">
        <v>24</v>
      </c>
      <c r="B18" s="2">
        <f>B17*B8</f>
        <v>62.422499999999999</v>
      </c>
      <c r="C18" s="2">
        <f>C17*C8</f>
        <v>72.922499999999999</v>
      </c>
      <c r="D18" s="2">
        <f>D17*D8</f>
        <v>83.422499999999999</v>
      </c>
      <c r="E18" s="11" t="s">
        <v>22</v>
      </c>
      <c r="G18" s="7" t="s">
        <v>24</v>
      </c>
      <c r="H18" s="2">
        <f>H17*H8</f>
        <v>62.422499999999999</v>
      </c>
      <c r="I18" s="2">
        <f>I17*I8</f>
        <v>72.371250000000003</v>
      </c>
      <c r="J18" s="2">
        <f>J17*J8</f>
        <v>82.320000000000007</v>
      </c>
      <c r="K18" s="11" t="s">
        <v>22</v>
      </c>
    </row>
    <row r="19" spans="1:11" s="16" customFormat="1" x14ac:dyDescent="0.3">
      <c r="A19" s="13" t="s">
        <v>15</v>
      </c>
      <c r="B19" s="14">
        <f>B13/B18</f>
        <v>7.197725179222239</v>
      </c>
      <c r="C19" s="14">
        <f>C13/C18</f>
        <v>5.3687133600740511</v>
      </c>
      <c r="D19" s="14">
        <f>D13/D18</f>
        <v>3.8934340255926183</v>
      </c>
      <c r="E19" s="15" t="s">
        <v>23</v>
      </c>
      <c r="F19" s="15"/>
      <c r="G19" s="13" t="s">
        <v>15</v>
      </c>
      <c r="H19" s="14">
        <f>H13/H18</f>
        <v>7.197725179222239</v>
      </c>
      <c r="I19" s="14">
        <f>I13/I18</f>
        <v>4.9018083838540853</v>
      </c>
      <c r="J19" s="14">
        <f>J13/J18</f>
        <v>3.129251700680276</v>
      </c>
      <c r="K19" s="15" t="s">
        <v>23</v>
      </c>
    </row>
    <row r="20" spans="1:11" ht="6" customHeight="1" x14ac:dyDescent="0.3"/>
    <row r="21" spans="1:11" x14ac:dyDescent="0.3">
      <c r="A21" s="7" t="s">
        <v>27</v>
      </c>
      <c r="B21" s="20">
        <v>200</v>
      </c>
      <c r="C21" s="20">
        <f>B21</f>
        <v>200</v>
      </c>
      <c r="D21" s="20">
        <f>C21</f>
        <v>200</v>
      </c>
      <c r="E21" s="11" t="s">
        <v>30</v>
      </c>
      <c r="G21" s="7" t="s">
        <v>27</v>
      </c>
      <c r="H21" s="20">
        <v>200</v>
      </c>
      <c r="I21" s="20">
        <f>H21</f>
        <v>200</v>
      </c>
      <c r="J21" s="20">
        <f>I21</f>
        <v>200</v>
      </c>
      <c r="K21" s="11" t="s">
        <v>30</v>
      </c>
    </row>
    <row r="22" spans="1:11" x14ac:dyDescent="0.3">
      <c r="A22" s="7" t="s">
        <v>28</v>
      </c>
      <c r="B22" s="20">
        <v>220</v>
      </c>
      <c r="C22" s="20">
        <f>B22</f>
        <v>220</v>
      </c>
      <c r="D22" s="20">
        <f>C22</f>
        <v>220</v>
      </c>
      <c r="E22" s="11" t="s">
        <v>31</v>
      </c>
      <c r="G22" s="7" t="s">
        <v>28</v>
      </c>
      <c r="H22" s="20">
        <v>220</v>
      </c>
      <c r="I22" s="20">
        <f>H22</f>
        <v>220</v>
      </c>
      <c r="J22" s="20">
        <f>I22</f>
        <v>220</v>
      </c>
      <c r="K22" s="11" t="s">
        <v>31</v>
      </c>
    </row>
    <row r="23" spans="1:11" x14ac:dyDescent="0.3">
      <c r="A23" s="7" t="s">
        <v>34</v>
      </c>
      <c r="B23" s="23">
        <f>B22*B21</f>
        <v>44000</v>
      </c>
      <c r="C23" s="23">
        <f t="shared" ref="C23:D23" si="0">C22*C21</f>
        <v>44000</v>
      </c>
      <c r="D23" s="23">
        <f t="shared" si="0"/>
        <v>44000</v>
      </c>
      <c r="E23" s="11" t="s">
        <v>35</v>
      </c>
      <c r="G23" s="7" t="s">
        <v>34</v>
      </c>
      <c r="H23" s="23">
        <f>H22*H21</f>
        <v>44000</v>
      </c>
      <c r="I23" s="23">
        <f t="shared" ref="I23" si="1">I22*I21</f>
        <v>44000</v>
      </c>
      <c r="J23" s="23">
        <f t="shared" ref="J23" si="2">J22*J21</f>
        <v>44000</v>
      </c>
      <c r="K23" s="11" t="s">
        <v>35</v>
      </c>
    </row>
    <row r="24" spans="1:11" x14ac:dyDescent="0.3">
      <c r="A24" s="7" t="s">
        <v>29</v>
      </c>
      <c r="B24" s="21">
        <f>(B21*B22)/B18</f>
        <v>704.87404381432975</v>
      </c>
      <c r="C24" s="21">
        <f>(C21*C22)/C18</f>
        <v>603.38030100449112</v>
      </c>
      <c r="D24" s="21">
        <f>(D21*D22)/D18</f>
        <v>527.43564386106868</v>
      </c>
      <c r="E24" s="22" t="s">
        <v>32</v>
      </c>
      <c r="G24" s="7" t="s">
        <v>29</v>
      </c>
      <c r="H24" s="21">
        <f>(H21*H22)/H18</f>
        <v>704.87404381432975</v>
      </c>
      <c r="I24" s="21">
        <f>(I21*I22)/I18</f>
        <v>607.97623365632069</v>
      </c>
      <c r="J24" s="21">
        <f>(J21*J22)/J18</f>
        <v>534.49951409135076</v>
      </c>
      <c r="K24" s="22" t="s">
        <v>32</v>
      </c>
    </row>
    <row r="25" spans="1:11" s="16" customFormat="1" x14ac:dyDescent="0.3">
      <c r="A25" s="13" t="s">
        <v>33</v>
      </c>
      <c r="B25" s="24">
        <f>B23*B19</f>
        <v>316699.90788577852</v>
      </c>
      <c r="C25" s="24">
        <f>C23*C19</f>
        <v>236223.38784325824</v>
      </c>
      <c r="D25" s="24">
        <f>D23*D19</f>
        <v>171311.09712607521</v>
      </c>
      <c r="E25" s="15"/>
      <c r="F25" s="15"/>
      <c r="G25" s="13" t="s">
        <v>33</v>
      </c>
      <c r="H25" s="24">
        <f>H23*H19</f>
        <v>316699.90788577852</v>
      </c>
      <c r="I25" s="24">
        <f>I23*I19</f>
        <v>215679.56888957976</v>
      </c>
      <c r="J25" s="24">
        <f>J23*J19</f>
        <v>137687.07482993216</v>
      </c>
    </row>
    <row r="27" spans="1:11" x14ac:dyDescent="0.3">
      <c r="A27" s="7" t="s">
        <v>36</v>
      </c>
    </row>
    <row r="28" spans="1:11" x14ac:dyDescent="0.3">
      <c r="A28" s="7" t="s">
        <v>37</v>
      </c>
      <c r="B28" s="27">
        <v>45</v>
      </c>
      <c r="C28" s="29" t="s">
        <v>40</v>
      </c>
      <c r="D28" s="29"/>
      <c r="E28" s="29"/>
    </row>
    <row r="29" spans="1:11" x14ac:dyDescent="0.3">
      <c r="A29" s="7" t="s">
        <v>38</v>
      </c>
      <c r="B29" s="25">
        <f>B28/30</f>
        <v>1.5</v>
      </c>
      <c r="C29" s="29" t="s">
        <v>41</v>
      </c>
      <c r="D29" s="29"/>
      <c r="E29" s="29"/>
    </row>
    <row r="30" spans="1:11" x14ac:dyDescent="0.3">
      <c r="A30" s="7" t="s">
        <v>39</v>
      </c>
      <c r="B30" s="26">
        <f>B23*B29</f>
        <v>66000</v>
      </c>
      <c r="C30" s="29" t="s">
        <v>42</v>
      </c>
      <c r="D30" s="29"/>
      <c r="E30" s="29"/>
    </row>
  </sheetData>
  <mergeCells count="5">
    <mergeCell ref="A1:E1"/>
    <mergeCell ref="G1:K1"/>
    <mergeCell ref="C28:E28"/>
    <mergeCell ref="C29:E29"/>
    <mergeCell ref="C30:E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Gerrish</dc:creator>
  <cp:lastModifiedBy>Jim Gerrish</cp:lastModifiedBy>
  <dcterms:created xsi:type="dcterms:W3CDTF">2019-10-23T17:15:01Z</dcterms:created>
  <dcterms:modified xsi:type="dcterms:W3CDTF">2025-10-29T21:18:28Z</dcterms:modified>
</cp:coreProperties>
</file>